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plksa-my.sharepoint.com/personal/plk045032_office_plk-sa_pl/Documents/Pulpit/PULPIT/2026/"/>
    </mc:Choice>
  </mc:AlternateContent>
  <xr:revisionPtr revIDLastSave="5" documentId="8_{CAB94C13-5D87-4805-9E20-E0C8698BC38F}" xr6:coauthVersionLast="47" xr6:coauthVersionMax="47" xr10:uidLastSave="{324F8D75-140A-4A98-A415-3D6B514784C7}"/>
  <bookViews>
    <workbookView xWindow="-120" yWindow="-120" windowWidth="29040" windowHeight="15720" activeTab="1" xr2:uid="{00000000-000D-0000-FFFF-FFFF00000000}"/>
  </bookViews>
  <sheets>
    <sheet name="Zał nr1" sheetId="21" r:id="rId1"/>
    <sheet name="całk. wart. Umowy" sheetId="2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8" i="21" l="1"/>
  <c r="D14" i="21"/>
  <c r="D13" i="21"/>
  <c r="D12" i="21"/>
  <c r="D8" i="21"/>
  <c r="D6" i="21"/>
  <c r="D5" i="21"/>
  <c r="I6" i="23" l="1"/>
  <c r="I7" i="23"/>
  <c r="I8" i="23"/>
  <c r="I9" i="23"/>
  <c r="I10" i="23"/>
  <c r="I11" i="23"/>
  <c r="I12" i="23"/>
  <c r="I13" i="23"/>
  <c r="I14" i="23"/>
  <c r="I15" i="23"/>
  <c r="I16" i="23"/>
  <c r="I17" i="23"/>
  <c r="I18" i="23"/>
  <c r="I19" i="23"/>
  <c r="I20" i="23"/>
  <c r="I21" i="23"/>
  <c r="I22" i="23"/>
  <c r="I23" i="23"/>
  <c r="I24" i="23"/>
  <c r="I25" i="23"/>
  <c r="I26" i="23"/>
  <c r="I27" i="23"/>
  <c r="I28" i="23"/>
  <c r="I29" i="23"/>
  <c r="I30" i="23"/>
  <c r="I31" i="23"/>
  <c r="I5" i="23"/>
  <c r="G6" i="23"/>
  <c r="G7" i="23"/>
  <c r="G8" i="23"/>
  <c r="H8" i="23" s="1"/>
  <c r="G9" i="23"/>
  <c r="G10" i="23"/>
  <c r="G11" i="23"/>
  <c r="G12" i="23"/>
  <c r="G13" i="23"/>
  <c r="G14" i="23"/>
  <c r="G15" i="23"/>
  <c r="G16" i="23"/>
  <c r="G17" i="23"/>
  <c r="G18" i="23"/>
  <c r="G19" i="23"/>
  <c r="G20" i="23"/>
  <c r="H20" i="23" s="1"/>
  <c r="G21" i="23"/>
  <c r="G22" i="23"/>
  <c r="G23" i="23"/>
  <c r="G24" i="23"/>
  <c r="G25" i="23"/>
  <c r="G26" i="23"/>
  <c r="H26" i="23" s="1"/>
  <c r="G27" i="23"/>
  <c r="G28" i="23"/>
  <c r="H28" i="23" s="1"/>
  <c r="G29" i="23"/>
  <c r="G30" i="23"/>
  <c r="G31" i="23"/>
  <c r="H31" i="23" s="1"/>
  <c r="G5" i="23"/>
  <c r="D8" i="23"/>
  <c r="F8" i="23" s="1"/>
  <c r="J8" i="23" l="1"/>
  <c r="K101" i="23" l="1"/>
  <c r="K102" i="23"/>
  <c r="K103" i="23" l="1"/>
  <c r="D33" i="21" l="1"/>
  <c r="D6" i="23"/>
  <c r="F6" i="23" s="1"/>
  <c r="J6" i="23" s="1"/>
  <c r="D7" i="23"/>
  <c r="F7" i="23" s="1"/>
  <c r="J7" i="23" s="1"/>
  <c r="D9" i="23"/>
  <c r="F9" i="23" s="1"/>
  <c r="J9" i="23" s="1"/>
  <c r="D10" i="23"/>
  <c r="F10" i="23" s="1"/>
  <c r="J10" i="23" s="1"/>
  <c r="D11" i="23"/>
  <c r="F11" i="23" s="1"/>
  <c r="J11" i="23" s="1"/>
  <c r="D12" i="23"/>
  <c r="F12" i="23" s="1"/>
  <c r="J12" i="23" s="1"/>
  <c r="D13" i="23"/>
  <c r="F13" i="23" s="1"/>
  <c r="J13" i="23" s="1"/>
  <c r="D14" i="23"/>
  <c r="F14" i="23" s="1"/>
  <c r="J14" i="23" s="1"/>
  <c r="D15" i="23"/>
  <c r="D16" i="23"/>
  <c r="D17" i="23"/>
  <c r="D18" i="23"/>
  <c r="D19" i="23"/>
  <c r="D20" i="23"/>
  <c r="F20" i="23" s="1"/>
  <c r="J20" i="23" s="1"/>
  <c r="D21" i="23"/>
  <c r="D22" i="23"/>
  <c r="D23" i="23"/>
  <c r="D24" i="23"/>
  <c r="D25" i="23"/>
  <c r="D26" i="23"/>
  <c r="F26" i="23" s="1"/>
  <c r="J26" i="23" s="1"/>
  <c r="D27" i="23"/>
  <c r="D28" i="23"/>
  <c r="F28" i="23" s="1"/>
  <c r="J28" i="23" s="1"/>
  <c r="D29" i="23"/>
  <c r="D30" i="23"/>
  <c r="D31" i="23"/>
  <c r="F31" i="23" s="1"/>
  <c r="J31" i="23" s="1"/>
  <c r="D5" i="23"/>
  <c r="D39" i="23" l="1"/>
  <c r="E19" i="23"/>
  <c r="H19" i="23" s="1"/>
  <c r="F19" i="23"/>
  <c r="J19" i="23" s="1"/>
  <c r="E18" i="23"/>
  <c r="H18" i="23" s="1"/>
  <c r="F18" i="23"/>
  <c r="J18" i="23" s="1"/>
  <c r="E30" i="23"/>
  <c r="H30" i="23" s="1"/>
  <c r="F30" i="23"/>
  <c r="J30" i="23" s="1"/>
  <c r="F29" i="23"/>
  <c r="J29" i="23" s="1"/>
  <c r="E29" i="23"/>
  <c r="H29" i="23" s="1"/>
  <c r="E17" i="23"/>
  <c r="H17" i="23" s="1"/>
  <c r="F17" i="23"/>
  <c r="J17" i="23" s="1"/>
  <c r="E27" i="23"/>
  <c r="H27" i="23" s="1"/>
  <c r="F27" i="23"/>
  <c r="J27" i="23" s="1"/>
  <c r="F24" i="23"/>
  <c r="J24" i="23" s="1"/>
  <c r="E24" i="23"/>
  <c r="H24" i="23" s="1"/>
  <c r="F23" i="23"/>
  <c r="J23" i="23" s="1"/>
  <c r="E23" i="23"/>
  <c r="H23" i="23" s="1"/>
  <c r="F16" i="23"/>
  <c r="J16" i="23" s="1"/>
  <c r="E16" i="23"/>
  <c r="H16" i="23" s="1"/>
  <c r="F15" i="23"/>
  <c r="J15" i="23" s="1"/>
  <c r="E15" i="23"/>
  <c r="H15" i="23" s="1"/>
  <c r="E25" i="23"/>
  <c r="H25" i="23" s="1"/>
  <c r="F25" i="23"/>
  <c r="J25" i="23" s="1"/>
  <c r="F22" i="23"/>
  <c r="J22" i="23" s="1"/>
  <c r="E22" i="23"/>
  <c r="H22" i="23" s="1"/>
  <c r="F21" i="23"/>
  <c r="J21" i="23" s="1"/>
  <c r="E21" i="23"/>
  <c r="H21" i="23" s="1"/>
  <c r="F5" i="23" l="1"/>
  <c r="J5" i="23" s="1"/>
  <c r="E6" i="23"/>
  <c r="H6" i="23" s="1"/>
  <c r="E12" i="23"/>
  <c r="H12" i="23" s="1"/>
  <c r="E11" i="23"/>
  <c r="H11" i="23" s="1"/>
  <c r="E10" i="23"/>
  <c r="H10" i="23" s="1"/>
  <c r="E9" i="23"/>
  <c r="H9" i="23" s="1"/>
  <c r="E7" i="23"/>
  <c r="H7" i="23" s="1"/>
  <c r="E13" i="23" l="1"/>
  <c r="H13" i="23" s="1"/>
  <c r="E5" i="23"/>
  <c r="H5" i="23" s="1"/>
  <c r="E14" i="23"/>
  <c r="H14" i="23" s="1"/>
  <c r="J32" i="23" l="1"/>
  <c r="H32" i="23"/>
  <c r="D33" i="23" l="1"/>
  <c r="D35" i="23" s="1"/>
</calcChain>
</file>

<file path=xl/sharedStrings.xml><?xml version="1.0" encoding="utf-8"?>
<sst xmlns="http://schemas.openxmlformats.org/spreadsheetml/2006/main" count="75" uniqueCount="52">
  <si>
    <t xml:space="preserve">ilość konserwacji </t>
  </si>
  <si>
    <t>ilość przegladów</t>
  </si>
  <si>
    <t>ilość szt.</t>
  </si>
  <si>
    <t>urządzenie do konserwacji</t>
  </si>
  <si>
    <t>cena jednostkowa kons.</t>
  </si>
  <si>
    <t>cena jednostkowa przegl.</t>
  </si>
  <si>
    <t>Łaczna kwota  Przeglądów i konserwacji</t>
  </si>
  <si>
    <t>Wartość konserwacji i przeglądów</t>
  </si>
  <si>
    <t>Wartość do umowy</t>
  </si>
  <si>
    <t>Wartość konserwacji</t>
  </si>
  <si>
    <t>Wartość przeglądów</t>
  </si>
  <si>
    <t>cena jednostkowa konserwacji</t>
  </si>
  <si>
    <t>cena jednostkowa przegladów</t>
  </si>
  <si>
    <t>zegar sterujący-zegar DCF 77 (odbiornik)</t>
  </si>
  <si>
    <t>Naprawy awryjne i planowe</t>
  </si>
  <si>
    <t>kamera(z okablowaniem)</t>
  </si>
  <si>
    <t>kamera z promiennikiem (z okablowaniem)</t>
  </si>
  <si>
    <t>Kamera zmienno pozycyjna (z okablowaniem)</t>
  </si>
  <si>
    <t>przejazd urz. głośno mówiące (z okablowaniem)</t>
  </si>
  <si>
    <t>Przejazd mikrofono-głośnik (z okablowaniem)</t>
  </si>
  <si>
    <t>przejazd urz. głośno mów.-intercom (z okablowaniem)</t>
  </si>
  <si>
    <t>monitor (z okablowaniem)</t>
  </si>
  <si>
    <t>promiennik podczerwieni (z okablowaniem)</t>
  </si>
  <si>
    <t>rejestrator (z okablowaniem)</t>
  </si>
  <si>
    <t>urządzenia rejestrujące kpl. (z okablowaniem)</t>
  </si>
  <si>
    <t>urządzenia transmisji kpl.(z okablowaniem)</t>
  </si>
  <si>
    <t>infokiosk  z KZŁ Bydg (z okablowaniem)</t>
  </si>
  <si>
    <t>tablica dwustronna  wizualnej informacji podróżnych (z okablowaniem)</t>
  </si>
  <si>
    <t>tablica wizualnej informacji podróżnych(z okablowaniem)</t>
  </si>
  <si>
    <t>głośnik (z okablowaniem)</t>
  </si>
  <si>
    <t>pulpit operatorski (z okablowaniem)</t>
  </si>
  <si>
    <t>pulpit operatorski mikrofonowy (z okablowaniem)</t>
  </si>
  <si>
    <t>serwer zapow.(z okablowaniem)</t>
  </si>
  <si>
    <t>stanowisko operatorskie serwera zapowiedzi (z okablowaniem)</t>
  </si>
  <si>
    <t>stanowisko operatorskie serwera zapowiedzi automatycznych (z okablowaniem)</t>
  </si>
  <si>
    <t>Transmitery komplet (z okablowaniem)</t>
  </si>
  <si>
    <t>wzmacniacz (z okablowaniem)</t>
  </si>
  <si>
    <t>zegar sterujący-translacja zegarowa (z okablowaniem)</t>
  </si>
  <si>
    <t>Zegar zewnętrzny-zegar elektryczny, wtórny,dwustronny (z okablowaniem)</t>
  </si>
  <si>
    <t xml:space="preserve"> zegary cyfrowe GPS (z okablowaniem)</t>
  </si>
  <si>
    <t>kamera (z okablowaniem)</t>
  </si>
  <si>
    <t>urządzenia rejestrujące kpl.(z okablowaniem)</t>
  </si>
  <si>
    <t>urządzenia transmisji kpl. (z okablowaniem)</t>
  </si>
  <si>
    <t>tablica wizualnej informacji podróżnych (z okablowaniem)</t>
  </si>
  <si>
    <t>serwer zapow. (z okablowaniem)</t>
  </si>
  <si>
    <t>stanowisko operatorskie serwera zapowiedzi  (z okablowaniem)</t>
  </si>
  <si>
    <t>zegar sterujący-zegar DCF 77 (odbiornik) (z okablowaniem)</t>
  </si>
  <si>
    <t>b/d</t>
  </si>
  <si>
    <t>wystawiona korekta na360zł.</t>
  </si>
  <si>
    <t>bez dotacji</t>
  </si>
  <si>
    <t>dotacje</t>
  </si>
  <si>
    <t>komputer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</si>
</sst>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z_ł_-;\-* #,##0.00\ _z_ł_-;_-* &quot;-&quot;??\ _z_ł_-;_-@_-"/>
    <numFmt numFmtId="165" formatCode="0.000"/>
    <numFmt numFmtId="166" formatCode="#,##0.00\ &quot;zł&quot;"/>
  </numFmts>
  <fonts count="9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8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color rgb="FFFF0000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D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C5D9F1"/>
        <bgColor indexed="64"/>
      </patternFill>
    </fill>
    <fill>
      <patternFill patternType="solid">
        <fgColor rgb="FF5BADFF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8FFFC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4">
    <xf numFmtId="0" fontId="0" fillId="0" borderId="0"/>
    <xf numFmtId="0" fontId="1" fillId="0" borderId="0"/>
    <xf numFmtId="0" fontId="2" fillId="0" borderId="0"/>
    <xf numFmtId="164" fontId="4" fillId="0" borderId="0" applyFont="0" applyFill="0" applyBorder="0" applyAlignment="0" applyProtection="0"/>
  </cellStyleXfs>
  <cellXfs count="41">
    <xf numFmtId="0" fontId="0" fillId="0" borderId="0" xfId="0"/>
    <xf numFmtId="0" fontId="0" fillId="0" borderId="1" xfId="0" applyBorder="1"/>
    <xf numFmtId="0" fontId="0" fillId="0" borderId="1" xfId="0" applyBorder="1" applyAlignment="1">
      <alignment vertical="top"/>
    </xf>
    <xf numFmtId="0" fontId="0" fillId="0" borderId="1" xfId="0" applyBorder="1" applyAlignment="1">
      <alignment wrapText="1"/>
    </xf>
    <xf numFmtId="0" fontId="0" fillId="2" borderId="1" xfId="0" applyFill="1" applyBorder="1"/>
    <xf numFmtId="0" fontId="0" fillId="0" borderId="4" xfId="0" applyBorder="1" applyAlignment="1">
      <alignment wrapText="1"/>
    </xf>
    <xf numFmtId="0" fontId="0" fillId="0" borderId="1" xfId="0" applyBorder="1" applyAlignment="1">
      <alignment horizontal="right"/>
    </xf>
    <xf numFmtId="0" fontId="0" fillId="0" borderId="2" xfId="0" applyBorder="1"/>
    <xf numFmtId="0" fontId="7" fillId="0" borderId="7" xfId="0" applyFont="1" applyBorder="1"/>
    <xf numFmtId="0" fontId="7" fillId="0" borderId="8" xfId="0" applyFont="1" applyBorder="1"/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164" fontId="8" fillId="0" borderId="0" xfId="3" applyFont="1"/>
    <xf numFmtId="0" fontId="0" fillId="6" borderId="1" xfId="0" applyFill="1" applyBorder="1" applyAlignment="1">
      <alignment horizontal="left" vertical="center"/>
    </xf>
    <xf numFmtId="0" fontId="0" fillId="4" borderId="1" xfId="0" applyFill="1" applyBorder="1"/>
    <xf numFmtId="0" fontId="0" fillId="7" borderId="1" xfId="0" applyFill="1" applyBorder="1"/>
    <xf numFmtId="0" fontId="0" fillId="7" borderId="1" xfId="0" applyFill="1" applyBorder="1" applyAlignment="1">
      <alignment wrapText="1"/>
    </xf>
    <xf numFmtId="0" fontId="7" fillId="0" borderId="9" xfId="0" applyFont="1" applyBorder="1"/>
    <xf numFmtId="0" fontId="0" fillId="0" borderId="13" xfId="0" applyBorder="1"/>
    <xf numFmtId="0" fontId="3" fillId="8" borderId="1" xfId="0" applyFont="1" applyFill="1" applyBorder="1"/>
    <xf numFmtId="0" fontId="5" fillId="8" borderId="1" xfId="0" applyFont="1" applyFill="1" applyBorder="1" applyAlignment="1">
      <alignment horizontal="left"/>
    </xf>
    <xf numFmtId="0" fontId="3" fillId="8" borderId="1" xfId="0" applyFont="1" applyFill="1" applyBorder="1" applyAlignment="1">
      <alignment horizontal="left"/>
    </xf>
    <xf numFmtId="0" fontId="1" fillId="8" borderId="1" xfId="0" applyFont="1" applyFill="1" applyBorder="1" applyAlignment="1">
      <alignment horizontal="left"/>
    </xf>
    <xf numFmtId="0" fontId="5" fillId="8" borderId="3" xfId="0" applyFont="1" applyFill="1" applyBorder="1" applyAlignment="1">
      <alignment horizontal="left"/>
    </xf>
    <xf numFmtId="0" fontId="0" fillId="0" borderId="14" xfId="0" applyBorder="1"/>
    <xf numFmtId="166" fontId="0" fillId="2" borderId="1" xfId="0" applyNumberFormat="1" applyFill="1" applyBorder="1"/>
    <xf numFmtId="165" fontId="0" fillId="0" borderId="0" xfId="0" applyNumberFormat="1"/>
    <xf numFmtId="0" fontId="0" fillId="3" borderId="1" xfId="0" applyFill="1" applyBorder="1" applyAlignment="1">
      <alignment horizontal="right"/>
    </xf>
    <xf numFmtId="0" fontId="0" fillId="3" borderId="1" xfId="0" applyFill="1" applyBorder="1"/>
    <xf numFmtId="0" fontId="0" fillId="0" borderId="0" xfId="0" applyAlignment="1">
      <alignment horizontal="left"/>
    </xf>
    <xf numFmtId="0" fontId="0" fillId="5" borderId="1" xfId="0" applyFill="1" applyBorder="1"/>
    <xf numFmtId="2" fontId="0" fillId="0" borderId="5" xfId="0" applyNumberFormat="1" applyBorder="1" applyAlignment="1">
      <alignment horizontal="center"/>
    </xf>
    <xf numFmtId="2" fontId="0" fillId="0" borderId="6" xfId="0" applyNumberFormat="1" applyBorder="1" applyAlignment="1">
      <alignment horizontal="center"/>
    </xf>
    <xf numFmtId="164" fontId="0" fillId="0" borderId="5" xfId="3" applyFont="1" applyBorder="1" applyAlignment="1">
      <alignment horizontal="center" wrapText="1"/>
    </xf>
    <xf numFmtId="164" fontId="0" fillId="0" borderId="6" xfId="3" applyFont="1" applyBorder="1" applyAlignment="1">
      <alignment horizontal="center" wrapText="1"/>
    </xf>
    <xf numFmtId="164" fontId="0" fillId="0" borderId="5" xfId="0" applyNumberForma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</cellXfs>
  <cellStyles count="4">
    <cellStyle name="Dziesiętny" xfId="3" builtinId="3"/>
    <cellStyle name="Normalny" xfId="0" builtinId="0"/>
    <cellStyle name="Normalny 2" xfId="1" xr:uid="{00000000-0005-0000-0000-000002000000}"/>
    <cellStyle name="Normalny 3" xfId="2" xr:uid="{00000000-0005-0000-0000-000003000000}"/>
  </cellStyles>
  <dxfs count="0"/>
  <tableStyles count="0" defaultTableStyle="TableStyleMedium2" defaultPivotStyle="PivotStyleLight16"/>
  <colors>
    <mruColors>
      <color rgb="FFD1E8FF"/>
      <color rgb="FF8DB4E2"/>
      <color rgb="FF538DD5"/>
      <color rgb="FF5BADFF"/>
      <color rgb="FFFF99FF"/>
      <color rgb="FFFFFFCD"/>
      <color rgb="FFC5D9F1"/>
      <color rgb="FF8FFFC2"/>
      <color rgb="FF99FF66"/>
      <color rgb="FFFDE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C4:F180"/>
  <sheetViews>
    <sheetView workbookViewId="0">
      <selection activeCell="D39" sqref="D39"/>
    </sheetView>
  </sheetViews>
  <sheetFormatPr defaultRowHeight="15"/>
  <cols>
    <col min="3" max="3" width="75.28515625" customWidth="1"/>
    <col min="4" max="4" width="12" customWidth="1"/>
    <col min="5" max="5" width="12.28515625" customWidth="1"/>
    <col min="6" max="6" width="13.140625" customWidth="1"/>
  </cols>
  <sheetData>
    <row r="4" spans="3:6" ht="63.75" customHeight="1">
      <c r="C4" s="1" t="s">
        <v>3</v>
      </c>
      <c r="D4" s="10" t="s">
        <v>2</v>
      </c>
      <c r="E4" s="11" t="s">
        <v>11</v>
      </c>
      <c r="F4" s="11" t="s">
        <v>12</v>
      </c>
    </row>
    <row r="5" spans="3:6">
      <c r="C5" s="19" t="s">
        <v>15</v>
      </c>
      <c r="D5" s="27">
        <f>488+255</f>
        <v>743</v>
      </c>
      <c r="E5" s="25"/>
      <c r="F5" s="25"/>
    </row>
    <row r="6" spans="3:6">
      <c r="C6" s="20" t="s">
        <v>16</v>
      </c>
      <c r="D6" s="27">
        <f>40+122</f>
        <v>162</v>
      </c>
      <c r="E6" s="25"/>
      <c r="F6" s="25"/>
    </row>
    <row r="7" spans="3:6">
      <c r="C7" s="21" t="s">
        <v>17</v>
      </c>
      <c r="D7" s="27">
        <v>6</v>
      </c>
      <c r="E7" s="25"/>
      <c r="F7" s="25"/>
    </row>
    <row r="8" spans="3:6">
      <c r="C8" s="21" t="s">
        <v>51</v>
      </c>
      <c r="D8" s="27">
        <f>3+6</f>
        <v>9</v>
      </c>
      <c r="E8" s="25"/>
      <c r="F8" s="25"/>
    </row>
    <row r="9" spans="3:6">
      <c r="C9" s="19" t="s">
        <v>18</v>
      </c>
      <c r="D9" s="27">
        <v>49</v>
      </c>
      <c r="E9" s="25"/>
      <c r="F9" s="25"/>
    </row>
    <row r="10" spans="3:6">
      <c r="C10" s="19" t="s">
        <v>19</v>
      </c>
      <c r="D10" s="27">
        <v>2</v>
      </c>
      <c r="E10" s="25"/>
      <c r="F10" s="25"/>
    </row>
    <row r="11" spans="3:6">
      <c r="C11" s="19" t="s">
        <v>20</v>
      </c>
      <c r="D11" s="27">
        <v>10</v>
      </c>
      <c r="E11" s="25"/>
      <c r="F11" s="25"/>
    </row>
    <row r="12" spans="3:6">
      <c r="C12" s="19" t="s">
        <v>21</v>
      </c>
      <c r="D12" s="27">
        <f>263+31</f>
        <v>294</v>
      </c>
      <c r="E12" s="25"/>
      <c r="F12" s="25"/>
    </row>
    <row r="13" spans="3:6">
      <c r="C13" s="19" t="s">
        <v>22</v>
      </c>
      <c r="D13" s="27">
        <f>222+47</f>
        <v>269</v>
      </c>
      <c r="E13" s="25"/>
      <c r="F13" s="25"/>
    </row>
    <row r="14" spans="3:6">
      <c r="C14" s="19" t="s">
        <v>23</v>
      </c>
      <c r="D14" s="27">
        <f>127+19</f>
        <v>146</v>
      </c>
      <c r="E14" s="25"/>
      <c r="F14" s="25"/>
    </row>
    <row r="15" spans="3:6">
      <c r="C15" s="22" t="s">
        <v>24</v>
      </c>
      <c r="D15" s="27">
        <v>2</v>
      </c>
      <c r="E15" s="25"/>
      <c r="F15" s="25"/>
    </row>
    <row r="16" spans="3:6">
      <c r="C16" s="20" t="s">
        <v>25</v>
      </c>
      <c r="D16" s="27">
        <v>25</v>
      </c>
      <c r="E16" s="25"/>
      <c r="F16" s="25"/>
    </row>
    <row r="17" spans="3:6">
      <c r="C17" s="14" t="s">
        <v>26</v>
      </c>
      <c r="D17" s="28">
        <v>5</v>
      </c>
      <c r="E17" s="25"/>
      <c r="F17" s="25"/>
    </row>
    <row r="18" spans="3:6">
      <c r="C18" s="14" t="s">
        <v>27</v>
      </c>
      <c r="D18" s="28">
        <v>2</v>
      </c>
      <c r="E18" s="25"/>
      <c r="F18" s="25"/>
    </row>
    <row r="19" spans="3:6">
      <c r="C19" s="14" t="s">
        <v>28</v>
      </c>
      <c r="D19" s="28">
        <v>23</v>
      </c>
      <c r="E19" s="25"/>
      <c r="F19" s="25"/>
    </row>
    <row r="20" spans="3:6">
      <c r="C20" s="13" t="s">
        <v>29</v>
      </c>
      <c r="D20" s="28">
        <v>324</v>
      </c>
      <c r="E20" s="25"/>
      <c r="F20" s="25"/>
    </row>
    <row r="21" spans="3:6">
      <c r="C21" s="13" t="s">
        <v>30</v>
      </c>
      <c r="D21" s="28">
        <v>4</v>
      </c>
      <c r="E21" s="25"/>
      <c r="F21" s="25"/>
    </row>
    <row r="22" spans="3:6">
      <c r="C22" s="13" t="s">
        <v>31</v>
      </c>
      <c r="D22" s="28">
        <v>4</v>
      </c>
      <c r="E22" s="25"/>
      <c r="F22" s="25"/>
    </row>
    <row r="23" spans="3:6">
      <c r="C23" s="13" t="s">
        <v>32</v>
      </c>
      <c r="D23" s="28">
        <v>1</v>
      </c>
      <c r="E23" s="25"/>
      <c r="F23" s="25"/>
    </row>
    <row r="24" spans="3:6">
      <c r="C24" s="13" t="s">
        <v>33</v>
      </c>
      <c r="D24" s="28">
        <v>3</v>
      </c>
      <c r="E24" s="25"/>
      <c r="F24" s="25"/>
    </row>
    <row r="25" spans="3:6">
      <c r="C25" s="13" t="s">
        <v>34</v>
      </c>
      <c r="D25" s="28">
        <v>1</v>
      </c>
      <c r="E25" s="25"/>
      <c r="F25" s="25"/>
    </row>
    <row r="26" spans="3:6">
      <c r="C26" s="13" t="s">
        <v>35</v>
      </c>
      <c r="D26" s="28">
        <v>9</v>
      </c>
      <c r="E26" s="25"/>
      <c r="F26" s="25"/>
    </row>
    <row r="27" spans="3:6">
      <c r="C27" s="13" t="s">
        <v>36</v>
      </c>
      <c r="D27" s="28">
        <v>81</v>
      </c>
      <c r="E27" s="25"/>
      <c r="F27" s="25"/>
    </row>
    <row r="28" spans="3:6">
      <c r="C28" s="15" t="s">
        <v>37</v>
      </c>
      <c r="D28" s="28">
        <v>41</v>
      </c>
      <c r="E28" s="25"/>
      <c r="F28" s="25"/>
    </row>
    <row r="29" spans="3:6">
      <c r="C29" s="30" t="s">
        <v>46</v>
      </c>
      <c r="D29" s="28">
        <v>3</v>
      </c>
      <c r="E29" s="25"/>
      <c r="F29" s="25"/>
    </row>
    <row r="30" spans="3:6">
      <c r="C30" s="15" t="s">
        <v>38</v>
      </c>
      <c r="D30" s="28">
        <v>60</v>
      </c>
      <c r="E30" s="25"/>
      <c r="F30" s="25"/>
    </row>
    <row r="31" spans="3:6">
      <c r="C31" s="16" t="s">
        <v>39</v>
      </c>
      <c r="D31" s="28">
        <v>2</v>
      </c>
      <c r="E31" s="25"/>
      <c r="F31" s="25"/>
    </row>
    <row r="33" spans="4:4">
      <c r="D33">
        <f>SUM(D5:D32)</f>
        <v>2280</v>
      </c>
    </row>
    <row r="38" spans="4:4">
      <c r="D38" t="e">
        <f>#REF!+#REF!+#REF!+#REF!+#REF!</f>
        <v>#REF!</v>
      </c>
    </row>
    <row r="98" spans="6:6">
      <c r="F98" s="29"/>
    </row>
    <row r="99" spans="6:6">
      <c r="F99" s="29"/>
    </row>
    <row r="100" spans="6:6">
      <c r="F100" s="29"/>
    </row>
    <row r="101" spans="6:6">
      <c r="F101" s="29"/>
    </row>
    <row r="102" spans="6:6">
      <c r="F102" s="29"/>
    </row>
    <row r="103" spans="6:6">
      <c r="F103" s="29"/>
    </row>
    <row r="104" spans="6:6">
      <c r="F104" s="29"/>
    </row>
    <row r="105" spans="6:6">
      <c r="F105" s="29"/>
    </row>
    <row r="106" spans="6:6">
      <c r="F106" s="29"/>
    </row>
    <row r="107" spans="6:6">
      <c r="F107" s="29"/>
    </row>
    <row r="108" spans="6:6">
      <c r="F108" s="29"/>
    </row>
    <row r="109" spans="6:6">
      <c r="F109" s="29"/>
    </row>
    <row r="110" spans="6:6">
      <c r="F110" s="29"/>
    </row>
    <row r="111" spans="6:6">
      <c r="F111" s="29"/>
    </row>
    <row r="112" spans="6:6">
      <c r="F112" s="29"/>
    </row>
    <row r="113" spans="6:6">
      <c r="F113" s="29"/>
    </row>
    <row r="114" spans="6:6">
      <c r="F114" s="29"/>
    </row>
    <row r="115" spans="6:6">
      <c r="F115" s="29"/>
    </row>
    <row r="116" spans="6:6">
      <c r="F116" s="29"/>
    </row>
    <row r="117" spans="6:6">
      <c r="F117" s="29"/>
    </row>
    <row r="118" spans="6:6">
      <c r="F118" s="29"/>
    </row>
    <row r="119" spans="6:6">
      <c r="F119" s="29"/>
    </row>
    <row r="120" spans="6:6">
      <c r="F120" s="29"/>
    </row>
    <row r="121" spans="6:6">
      <c r="F121" s="29"/>
    </row>
    <row r="122" spans="6:6">
      <c r="F122" s="29"/>
    </row>
    <row r="123" spans="6:6">
      <c r="F123" s="29"/>
    </row>
    <row r="124" spans="6:6">
      <c r="F124" s="29"/>
    </row>
    <row r="125" spans="6:6">
      <c r="F125" s="29"/>
    </row>
    <row r="126" spans="6:6">
      <c r="F126" s="29"/>
    </row>
    <row r="127" spans="6:6">
      <c r="F127" s="29"/>
    </row>
    <row r="128" spans="6:6">
      <c r="F128" s="29"/>
    </row>
    <row r="129" spans="6:6">
      <c r="F129" s="29"/>
    </row>
    <row r="130" spans="6:6">
      <c r="F130" s="29"/>
    </row>
    <row r="131" spans="6:6">
      <c r="F131" s="29"/>
    </row>
    <row r="132" spans="6:6">
      <c r="F132" s="29"/>
    </row>
    <row r="133" spans="6:6">
      <c r="F133" s="29"/>
    </row>
    <row r="134" spans="6:6">
      <c r="F134" s="29"/>
    </row>
    <row r="135" spans="6:6">
      <c r="F135" s="29"/>
    </row>
    <row r="136" spans="6:6">
      <c r="F136" s="29"/>
    </row>
    <row r="137" spans="6:6">
      <c r="F137" s="29"/>
    </row>
    <row r="138" spans="6:6">
      <c r="F138" s="29"/>
    </row>
    <row r="139" spans="6:6">
      <c r="F139" s="29"/>
    </row>
    <row r="140" spans="6:6">
      <c r="F140" s="29"/>
    </row>
    <row r="141" spans="6:6">
      <c r="F141" s="29"/>
    </row>
    <row r="142" spans="6:6">
      <c r="F142" s="29"/>
    </row>
    <row r="143" spans="6:6">
      <c r="F143" s="29"/>
    </row>
    <row r="144" spans="6:6">
      <c r="F144" s="29"/>
    </row>
    <row r="145" spans="6:6">
      <c r="F145" s="29"/>
    </row>
    <row r="146" spans="6:6">
      <c r="F146" s="29"/>
    </row>
    <row r="147" spans="6:6">
      <c r="F147" s="29"/>
    </row>
    <row r="148" spans="6:6">
      <c r="F148" s="29"/>
    </row>
    <row r="149" spans="6:6">
      <c r="F149" s="29"/>
    </row>
    <row r="150" spans="6:6">
      <c r="F150" s="29"/>
    </row>
    <row r="151" spans="6:6">
      <c r="F151" s="29"/>
    </row>
    <row r="152" spans="6:6">
      <c r="F152" s="29"/>
    </row>
    <row r="153" spans="6:6">
      <c r="F153" s="29"/>
    </row>
    <row r="154" spans="6:6">
      <c r="F154" s="29"/>
    </row>
    <row r="155" spans="6:6">
      <c r="F155" s="29"/>
    </row>
    <row r="156" spans="6:6">
      <c r="F156" s="29"/>
    </row>
    <row r="157" spans="6:6">
      <c r="F157" s="29"/>
    </row>
    <row r="158" spans="6:6">
      <c r="F158" s="29"/>
    </row>
    <row r="159" spans="6:6">
      <c r="F159" s="29"/>
    </row>
    <row r="160" spans="6:6">
      <c r="F160" s="29"/>
    </row>
    <row r="161" spans="6:6">
      <c r="F161" s="29"/>
    </row>
    <row r="162" spans="6:6">
      <c r="F162" s="29"/>
    </row>
    <row r="163" spans="6:6">
      <c r="F163" s="29"/>
    </row>
    <row r="164" spans="6:6">
      <c r="F164" s="29"/>
    </row>
    <row r="165" spans="6:6">
      <c r="F165" s="29"/>
    </row>
    <row r="166" spans="6:6">
      <c r="F166" s="29"/>
    </row>
    <row r="167" spans="6:6">
      <c r="F167" s="29"/>
    </row>
    <row r="168" spans="6:6">
      <c r="F168" s="29"/>
    </row>
    <row r="169" spans="6:6">
      <c r="F169" s="29"/>
    </row>
    <row r="170" spans="6:6">
      <c r="F170" s="29"/>
    </row>
    <row r="171" spans="6:6">
      <c r="F171" s="29"/>
    </row>
    <row r="172" spans="6:6">
      <c r="F172" s="29"/>
    </row>
    <row r="173" spans="6:6">
      <c r="F173" s="29"/>
    </row>
    <row r="174" spans="6:6">
      <c r="F174" s="29"/>
    </row>
    <row r="175" spans="6:6">
      <c r="F175" s="29"/>
    </row>
    <row r="176" spans="6:6">
      <c r="F176" s="29"/>
    </row>
    <row r="177" spans="6:6">
      <c r="F177" s="29"/>
    </row>
    <row r="178" spans="6:6">
      <c r="F178" s="29"/>
    </row>
    <row r="179" spans="6:6">
      <c r="F179" s="29"/>
    </row>
    <row r="180" spans="6:6">
      <c r="F180" s="29"/>
    </row>
  </sheetData>
  <pageMargins left="0" right="0.70866141732283472" top="0.74803149606299213" bottom="0.74803149606299213" header="0.31496062992125984" footer="0.31496062992125984"/>
  <pageSetup paperSize="9" scale="13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C4:K103"/>
  <sheetViews>
    <sheetView tabSelected="1" workbookViewId="0">
      <selection activeCell="L18" sqref="L18"/>
    </sheetView>
  </sheetViews>
  <sheetFormatPr defaultRowHeight="15"/>
  <cols>
    <col min="3" max="3" width="72.42578125" customWidth="1"/>
    <col min="4" max="4" width="22.85546875" customWidth="1"/>
    <col min="5" max="5" width="12.28515625" customWidth="1"/>
    <col min="6" max="6" width="13.140625" customWidth="1"/>
    <col min="7" max="8" width="15.42578125" customWidth="1"/>
    <col min="9" max="9" width="17.5703125" customWidth="1"/>
    <col min="10" max="10" width="16.7109375" customWidth="1"/>
    <col min="11" max="11" width="9.5703125" bestFit="1" customWidth="1"/>
  </cols>
  <sheetData>
    <row r="4" spans="3:11" ht="31.5" customHeight="1">
      <c r="C4" s="1" t="s">
        <v>3</v>
      </c>
      <c r="D4" s="2" t="s">
        <v>2</v>
      </c>
      <c r="E4" s="3" t="s">
        <v>0</v>
      </c>
      <c r="F4" s="3" t="s">
        <v>1</v>
      </c>
      <c r="G4" s="3" t="s">
        <v>4</v>
      </c>
      <c r="H4" s="3" t="s">
        <v>9</v>
      </c>
      <c r="I4" s="3" t="s">
        <v>5</v>
      </c>
      <c r="J4" s="3" t="s">
        <v>10</v>
      </c>
      <c r="K4" s="5"/>
    </row>
    <row r="5" spans="3:11">
      <c r="C5" s="19" t="s">
        <v>40</v>
      </c>
      <c r="D5" s="6">
        <f>'Zał nr1'!D5</f>
        <v>743</v>
      </c>
      <c r="E5" s="1">
        <f>D5*3</f>
        <v>2229</v>
      </c>
      <c r="F5" s="1">
        <f>D5*1</f>
        <v>743</v>
      </c>
      <c r="G5" s="4">
        <f>'Zał nr1'!E5</f>
        <v>0</v>
      </c>
      <c r="H5" s="1">
        <f>E5*G5</f>
        <v>0</v>
      </c>
      <c r="I5" s="4">
        <f>'Zał nr1'!F5</f>
        <v>0</v>
      </c>
      <c r="J5" s="1">
        <f>F5*I5</f>
        <v>0</v>
      </c>
    </row>
    <row r="6" spans="3:11">
      <c r="C6" s="20" t="s">
        <v>16</v>
      </c>
      <c r="D6" s="6">
        <f>'Zał nr1'!D6</f>
        <v>162</v>
      </c>
      <c r="E6" s="1">
        <f t="shared" ref="E6:E13" si="0">D6*3</f>
        <v>486</v>
      </c>
      <c r="F6" s="1">
        <f t="shared" ref="F6:F31" si="1">D6*1</f>
        <v>162</v>
      </c>
      <c r="G6" s="4">
        <f>'Zał nr1'!E6</f>
        <v>0</v>
      </c>
      <c r="H6" s="1">
        <f t="shared" ref="H6:H31" si="2">E6*G6</f>
        <v>0</v>
      </c>
      <c r="I6" s="4">
        <f>'Zał nr1'!F6</f>
        <v>0</v>
      </c>
      <c r="J6" s="1">
        <f t="shared" ref="J6:J31" si="3">F6*I6</f>
        <v>0</v>
      </c>
    </row>
    <row r="7" spans="3:11">
      <c r="C7" s="21" t="s">
        <v>17</v>
      </c>
      <c r="D7" s="6">
        <f>'Zał nr1'!D7</f>
        <v>6</v>
      </c>
      <c r="E7" s="1">
        <f t="shared" si="0"/>
        <v>18</v>
      </c>
      <c r="F7" s="1">
        <f t="shared" si="1"/>
        <v>6</v>
      </c>
      <c r="G7" s="4">
        <f>'Zał nr1'!E7</f>
        <v>0</v>
      </c>
      <c r="H7" s="1">
        <f t="shared" si="2"/>
        <v>0</v>
      </c>
      <c r="I7" s="4">
        <f>'Zał nr1'!F7</f>
        <v>0</v>
      </c>
      <c r="J7" s="1">
        <f t="shared" si="3"/>
        <v>0</v>
      </c>
    </row>
    <row r="8" spans="3:11">
      <c r="C8" s="21" t="s">
        <v>51</v>
      </c>
      <c r="D8" s="6">
        <f>'Zał nr1'!D8</f>
        <v>9</v>
      </c>
      <c r="E8" s="1">
        <v>0</v>
      </c>
      <c r="F8" s="1">
        <f>D8*1</f>
        <v>9</v>
      </c>
      <c r="G8" s="4">
        <f>'Zał nr1'!E8</f>
        <v>0</v>
      </c>
      <c r="H8" s="1">
        <f t="shared" si="2"/>
        <v>0</v>
      </c>
      <c r="I8" s="4">
        <f>'Zał nr1'!F8</f>
        <v>0</v>
      </c>
      <c r="J8" s="1">
        <f t="shared" si="3"/>
        <v>0</v>
      </c>
    </row>
    <row r="9" spans="3:11">
      <c r="C9" s="19" t="s">
        <v>18</v>
      </c>
      <c r="D9" s="6">
        <f>'Zał nr1'!D9</f>
        <v>49</v>
      </c>
      <c r="E9" s="1">
        <f>D9</f>
        <v>49</v>
      </c>
      <c r="F9" s="1">
        <f t="shared" si="1"/>
        <v>49</v>
      </c>
      <c r="G9" s="4">
        <f>'Zał nr1'!E9</f>
        <v>0</v>
      </c>
      <c r="H9" s="1">
        <f t="shared" si="2"/>
        <v>0</v>
      </c>
      <c r="I9" s="4">
        <f>'Zał nr1'!F9</f>
        <v>0</v>
      </c>
      <c r="J9" s="1">
        <f t="shared" si="3"/>
        <v>0</v>
      </c>
    </row>
    <row r="10" spans="3:11">
      <c r="C10" s="19" t="s">
        <v>19</v>
      </c>
      <c r="D10" s="6">
        <f>'Zał nr1'!D10</f>
        <v>2</v>
      </c>
      <c r="E10" s="1">
        <f t="shared" ref="E10:E11" si="4">D10</f>
        <v>2</v>
      </c>
      <c r="F10" s="1">
        <f t="shared" si="1"/>
        <v>2</v>
      </c>
      <c r="G10" s="4">
        <f>'Zał nr1'!E10</f>
        <v>0</v>
      </c>
      <c r="H10" s="1">
        <f t="shared" si="2"/>
        <v>0</v>
      </c>
      <c r="I10" s="4">
        <f>'Zał nr1'!F10</f>
        <v>0</v>
      </c>
      <c r="J10" s="1">
        <f t="shared" si="3"/>
        <v>0</v>
      </c>
    </row>
    <row r="11" spans="3:11">
      <c r="C11" s="19" t="s">
        <v>20</v>
      </c>
      <c r="D11" s="6">
        <f>'Zał nr1'!D11</f>
        <v>10</v>
      </c>
      <c r="E11" s="1">
        <f t="shared" si="4"/>
        <v>10</v>
      </c>
      <c r="F11" s="1">
        <f t="shared" si="1"/>
        <v>10</v>
      </c>
      <c r="G11" s="4">
        <f>'Zał nr1'!E11</f>
        <v>0</v>
      </c>
      <c r="H11" s="1">
        <f t="shared" si="2"/>
        <v>0</v>
      </c>
      <c r="I11" s="4">
        <f>'Zał nr1'!F11</f>
        <v>0</v>
      </c>
      <c r="J11" s="1">
        <f t="shared" si="3"/>
        <v>0</v>
      </c>
    </row>
    <row r="12" spans="3:11">
      <c r="C12" s="19" t="s">
        <v>21</v>
      </c>
      <c r="D12" s="6">
        <f>'Zał nr1'!D12</f>
        <v>294</v>
      </c>
      <c r="E12" s="1">
        <f t="shared" si="0"/>
        <v>882</v>
      </c>
      <c r="F12" s="1">
        <f t="shared" si="1"/>
        <v>294</v>
      </c>
      <c r="G12" s="4">
        <f>'Zał nr1'!E12</f>
        <v>0</v>
      </c>
      <c r="H12" s="1">
        <f t="shared" si="2"/>
        <v>0</v>
      </c>
      <c r="I12" s="4">
        <f>'Zał nr1'!F12</f>
        <v>0</v>
      </c>
      <c r="J12" s="1">
        <f t="shared" si="3"/>
        <v>0</v>
      </c>
    </row>
    <row r="13" spans="3:11">
      <c r="C13" s="19" t="s">
        <v>22</v>
      </c>
      <c r="D13" s="6">
        <f>'Zał nr1'!D13</f>
        <v>269</v>
      </c>
      <c r="E13" s="1">
        <f t="shared" si="0"/>
        <v>807</v>
      </c>
      <c r="F13" s="1">
        <f t="shared" si="1"/>
        <v>269</v>
      </c>
      <c r="G13" s="4">
        <f>'Zał nr1'!E13</f>
        <v>0</v>
      </c>
      <c r="H13" s="1">
        <f t="shared" si="2"/>
        <v>0</v>
      </c>
      <c r="I13" s="4">
        <f>'Zał nr1'!F13</f>
        <v>0</v>
      </c>
      <c r="J13" s="1">
        <f t="shared" si="3"/>
        <v>0</v>
      </c>
    </row>
    <row r="14" spans="3:11">
      <c r="C14" s="19" t="s">
        <v>23</v>
      </c>
      <c r="D14" s="6">
        <f>'Zał nr1'!D14</f>
        <v>146</v>
      </c>
      <c r="E14" s="1">
        <f t="shared" ref="E14:E19" si="5">D14</f>
        <v>146</v>
      </c>
      <c r="F14" s="1">
        <f t="shared" si="1"/>
        <v>146</v>
      </c>
      <c r="G14" s="4">
        <f>'Zał nr1'!E14</f>
        <v>0</v>
      </c>
      <c r="H14" s="1">
        <f t="shared" si="2"/>
        <v>0</v>
      </c>
      <c r="I14" s="4">
        <f>'Zał nr1'!F14</f>
        <v>0</v>
      </c>
      <c r="J14" s="1">
        <f t="shared" si="3"/>
        <v>0</v>
      </c>
    </row>
    <row r="15" spans="3:11">
      <c r="C15" s="22" t="s">
        <v>41</v>
      </c>
      <c r="D15" s="6">
        <f>'Zał nr1'!D15</f>
        <v>2</v>
      </c>
      <c r="E15" s="1">
        <f t="shared" si="5"/>
        <v>2</v>
      </c>
      <c r="F15" s="1">
        <f t="shared" si="1"/>
        <v>2</v>
      </c>
      <c r="G15" s="4">
        <f>'Zał nr1'!E15</f>
        <v>0</v>
      </c>
      <c r="H15" s="1">
        <f t="shared" si="2"/>
        <v>0</v>
      </c>
      <c r="I15" s="4">
        <f>'Zał nr1'!F15</f>
        <v>0</v>
      </c>
      <c r="J15" s="1">
        <f t="shared" si="3"/>
        <v>0</v>
      </c>
    </row>
    <row r="16" spans="3:11">
      <c r="C16" s="23" t="s">
        <v>42</v>
      </c>
      <c r="D16" s="6">
        <f>'Zał nr1'!D16</f>
        <v>25</v>
      </c>
      <c r="E16" s="7">
        <f t="shared" si="5"/>
        <v>25</v>
      </c>
      <c r="F16" s="1">
        <f t="shared" si="1"/>
        <v>25</v>
      </c>
      <c r="G16" s="4">
        <f>'Zał nr1'!E16</f>
        <v>0</v>
      </c>
      <c r="H16" s="1">
        <f t="shared" si="2"/>
        <v>0</v>
      </c>
      <c r="I16" s="4">
        <f>'Zał nr1'!F16</f>
        <v>0</v>
      </c>
      <c r="J16" s="1">
        <f t="shared" si="3"/>
        <v>0</v>
      </c>
    </row>
    <row r="17" spans="3:10">
      <c r="C17" s="14" t="s">
        <v>26</v>
      </c>
      <c r="D17" s="6">
        <f>'Zał nr1'!D17</f>
        <v>5</v>
      </c>
      <c r="E17" s="1">
        <f t="shared" si="5"/>
        <v>5</v>
      </c>
      <c r="F17" s="1">
        <f t="shared" si="1"/>
        <v>5</v>
      </c>
      <c r="G17" s="4">
        <f>'Zał nr1'!E17</f>
        <v>0</v>
      </c>
      <c r="H17" s="1">
        <f t="shared" si="2"/>
        <v>0</v>
      </c>
      <c r="I17" s="4">
        <f>'Zał nr1'!F17</f>
        <v>0</v>
      </c>
      <c r="J17" s="1">
        <f t="shared" si="3"/>
        <v>0</v>
      </c>
    </row>
    <row r="18" spans="3:10">
      <c r="C18" s="14" t="s">
        <v>27</v>
      </c>
      <c r="D18" s="6">
        <f>'Zał nr1'!D18</f>
        <v>2</v>
      </c>
      <c r="E18" s="1">
        <f t="shared" si="5"/>
        <v>2</v>
      </c>
      <c r="F18" s="1">
        <f t="shared" si="1"/>
        <v>2</v>
      </c>
      <c r="G18" s="4">
        <f>'Zał nr1'!E18</f>
        <v>0</v>
      </c>
      <c r="H18" s="1">
        <f t="shared" si="2"/>
        <v>0</v>
      </c>
      <c r="I18" s="4">
        <f>'Zał nr1'!F18</f>
        <v>0</v>
      </c>
      <c r="J18" s="1">
        <f t="shared" si="3"/>
        <v>0</v>
      </c>
    </row>
    <row r="19" spans="3:10">
      <c r="C19" s="14" t="s">
        <v>43</v>
      </c>
      <c r="D19" s="6">
        <f>'Zał nr1'!D19</f>
        <v>23</v>
      </c>
      <c r="E19" s="1">
        <f t="shared" si="5"/>
        <v>23</v>
      </c>
      <c r="F19" s="1">
        <f t="shared" si="1"/>
        <v>23</v>
      </c>
      <c r="G19" s="4">
        <f>'Zał nr1'!E19</f>
        <v>0</v>
      </c>
      <c r="H19" s="1">
        <f t="shared" si="2"/>
        <v>0</v>
      </c>
      <c r="I19" s="4">
        <f>'Zał nr1'!F19</f>
        <v>0</v>
      </c>
      <c r="J19" s="1">
        <f t="shared" si="3"/>
        <v>0</v>
      </c>
    </row>
    <row r="20" spans="3:10">
      <c r="C20" s="13" t="s">
        <v>29</v>
      </c>
      <c r="D20" s="6">
        <f>'Zał nr1'!D20</f>
        <v>324</v>
      </c>
      <c r="E20" s="24"/>
      <c r="F20" s="1">
        <f t="shared" si="1"/>
        <v>324</v>
      </c>
      <c r="G20" s="4">
        <f>'Zał nr1'!E20</f>
        <v>0</v>
      </c>
      <c r="H20" s="1">
        <f t="shared" si="2"/>
        <v>0</v>
      </c>
      <c r="I20" s="4">
        <f>'Zał nr1'!F20</f>
        <v>0</v>
      </c>
      <c r="J20" s="1">
        <f t="shared" si="3"/>
        <v>0</v>
      </c>
    </row>
    <row r="21" spans="3:10">
      <c r="C21" s="13" t="s">
        <v>30</v>
      </c>
      <c r="D21" s="6">
        <f>'Zał nr1'!D21</f>
        <v>4</v>
      </c>
      <c r="E21" s="1">
        <f>D21</f>
        <v>4</v>
      </c>
      <c r="F21" s="1">
        <f t="shared" si="1"/>
        <v>4</v>
      </c>
      <c r="G21" s="4">
        <f>'Zał nr1'!E21</f>
        <v>0</v>
      </c>
      <c r="H21" s="1">
        <f t="shared" si="2"/>
        <v>0</v>
      </c>
      <c r="I21" s="4">
        <f>'Zał nr1'!F21</f>
        <v>0</v>
      </c>
      <c r="J21" s="1">
        <f t="shared" si="3"/>
        <v>0</v>
      </c>
    </row>
    <row r="22" spans="3:10">
      <c r="C22" s="13" t="s">
        <v>31</v>
      </c>
      <c r="D22" s="6">
        <f>'Zał nr1'!D22</f>
        <v>4</v>
      </c>
      <c r="E22" s="1">
        <f>D22</f>
        <v>4</v>
      </c>
      <c r="F22" s="1">
        <f t="shared" si="1"/>
        <v>4</v>
      </c>
      <c r="G22" s="4">
        <f>'Zał nr1'!E22</f>
        <v>0</v>
      </c>
      <c r="H22" s="1">
        <f t="shared" si="2"/>
        <v>0</v>
      </c>
      <c r="I22" s="4">
        <f>'Zał nr1'!F22</f>
        <v>0</v>
      </c>
      <c r="J22" s="1">
        <f t="shared" si="3"/>
        <v>0</v>
      </c>
    </row>
    <row r="23" spans="3:10">
      <c r="C23" s="13" t="s">
        <v>44</v>
      </c>
      <c r="D23" s="6">
        <f>'Zał nr1'!D23</f>
        <v>1</v>
      </c>
      <c r="E23" s="1">
        <f>D23</f>
        <v>1</v>
      </c>
      <c r="F23" s="1">
        <f t="shared" si="1"/>
        <v>1</v>
      </c>
      <c r="G23" s="4">
        <f>'Zał nr1'!E23</f>
        <v>0</v>
      </c>
      <c r="H23" s="1">
        <f t="shared" si="2"/>
        <v>0</v>
      </c>
      <c r="I23" s="4">
        <f>'Zał nr1'!F23</f>
        <v>0</v>
      </c>
      <c r="J23" s="1">
        <f t="shared" si="3"/>
        <v>0</v>
      </c>
    </row>
    <row r="24" spans="3:10">
      <c r="C24" s="13" t="s">
        <v>45</v>
      </c>
      <c r="D24" s="6">
        <f>'Zał nr1'!D24</f>
        <v>3</v>
      </c>
      <c r="E24" s="1">
        <f>D24</f>
        <v>3</v>
      </c>
      <c r="F24" s="1">
        <f t="shared" si="1"/>
        <v>3</v>
      </c>
      <c r="G24" s="4">
        <f>'Zał nr1'!E24</f>
        <v>0</v>
      </c>
      <c r="H24" s="1">
        <f t="shared" si="2"/>
        <v>0</v>
      </c>
      <c r="I24" s="4">
        <f>'Zał nr1'!F24</f>
        <v>0</v>
      </c>
      <c r="J24" s="1">
        <f t="shared" si="3"/>
        <v>0</v>
      </c>
    </row>
    <row r="25" spans="3:10">
      <c r="C25" s="13" t="s">
        <v>34</v>
      </c>
      <c r="D25" s="6">
        <f>'Zał nr1'!D25</f>
        <v>1</v>
      </c>
      <c r="E25" s="1">
        <f>D25</f>
        <v>1</v>
      </c>
      <c r="F25" s="1">
        <f t="shared" si="1"/>
        <v>1</v>
      </c>
      <c r="G25" s="4">
        <f>'Zał nr1'!E25</f>
        <v>0</v>
      </c>
      <c r="H25" s="1">
        <f t="shared" si="2"/>
        <v>0</v>
      </c>
      <c r="I25" s="4">
        <f>'Zał nr1'!F25</f>
        <v>0</v>
      </c>
      <c r="J25" s="1">
        <f t="shared" si="3"/>
        <v>0</v>
      </c>
    </row>
    <row r="26" spans="3:10">
      <c r="C26" s="13" t="s">
        <v>35</v>
      </c>
      <c r="D26" s="6">
        <f>'Zał nr1'!D26</f>
        <v>9</v>
      </c>
      <c r="E26" s="24"/>
      <c r="F26" s="1">
        <f t="shared" si="1"/>
        <v>9</v>
      </c>
      <c r="G26" s="4">
        <f>'Zał nr1'!E26</f>
        <v>0</v>
      </c>
      <c r="H26" s="1">
        <f t="shared" si="2"/>
        <v>0</v>
      </c>
      <c r="I26" s="4">
        <f>'Zał nr1'!F26</f>
        <v>0</v>
      </c>
      <c r="J26" s="1">
        <f t="shared" si="3"/>
        <v>0</v>
      </c>
    </row>
    <row r="27" spans="3:10">
      <c r="C27" s="13" t="s">
        <v>36</v>
      </c>
      <c r="D27" s="6">
        <f>'Zał nr1'!D27</f>
        <v>81</v>
      </c>
      <c r="E27" s="1">
        <f>D27</f>
        <v>81</v>
      </c>
      <c r="F27" s="1">
        <f t="shared" si="1"/>
        <v>81</v>
      </c>
      <c r="G27" s="4">
        <f>'Zał nr1'!E27</f>
        <v>0</v>
      </c>
      <c r="H27" s="1">
        <f t="shared" si="2"/>
        <v>0</v>
      </c>
      <c r="I27" s="4">
        <f>'Zał nr1'!F27</f>
        <v>0</v>
      </c>
      <c r="J27" s="1">
        <f t="shared" si="3"/>
        <v>0</v>
      </c>
    </row>
    <row r="28" spans="3:10">
      <c r="C28" s="15" t="s">
        <v>37</v>
      </c>
      <c r="D28" s="6">
        <f>'Zał nr1'!D28</f>
        <v>41</v>
      </c>
      <c r="E28" s="24"/>
      <c r="F28" s="1">
        <f t="shared" si="1"/>
        <v>41</v>
      </c>
      <c r="G28" s="4">
        <f>'Zał nr1'!E28</f>
        <v>0</v>
      </c>
      <c r="H28" s="1">
        <f t="shared" si="2"/>
        <v>0</v>
      </c>
      <c r="I28" s="4">
        <f>'Zał nr1'!F28</f>
        <v>0</v>
      </c>
      <c r="J28" s="1">
        <f t="shared" si="3"/>
        <v>0</v>
      </c>
    </row>
    <row r="29" spans="3:10">
      <c r="C29" s="15" t="s">
        <v>13</v>
      </c>
      <c r="D29" s="6">
        <f>'Zał nr1'!D29</f>
        <v>3</v>
      </c>
      <c r="E29" s="1">
        <f>D29</f>
        <v>3</v>
      </c>
      <c r="F29" s="1">
        <f t="shared" si="1"/>
        <v>3</v>
      </c>
      <c r="G29" s="4">
        <f>'Zał nr1'!E29</f>
        <v>0</v>
      </c>
      <c r="H29" s="1">
        <f t="shared" si="2"/>
        <v>0</v>
      </c>
      <c r="I29" s="4">
        <f>'Zał nr1'!F29</f>
        <v>0</v>
      </c>
      <c r="J29" s="1">
        <f t="shared" si="3"/>
        <v>0</v>
      </c>
    </row>
    <row r="30" spans="3:10">
      <c r="C30" s="15" t="s">
        <v>38</v>
      </c>
      <c r="D30" s="6">
        <f>'Zał nr1'!D30</f>
        <v>60</v>
      </c>
      <c r="E30" s="1">
        <f>D30</f>
        <v>60</v>
      </c>
      <c r="F30" s="1">
        <f t="shared" si="1"/>
        <v>60</v>
      </c>
      <c r="G30" s="4">
        <f>'Zał nr1'!E30</f>
        <v>0</v>
      </c>
      <c r="H30" s="1">
        <f t="shared" si="2"/>
        <v>0</v>
      </c>
      <c r="I30" s="4">
        <f>'Zał nr1'!F30</f>
        <v>0</v>
      </c>
      <c r="J30" s="1">
        <f t="shared" si="3"/>
        <v>0</v>
      </c>
    </row>
    <row r="31" spans="3:10">
      <c r="C31" s="16" t="s">
        <v>39</v>
      </c>
      <c r="D31" s="6">
        <f>'Zał nr1'!D31</f>
        <v>2</v>
      </c>
      <c r="E31" s="1">
        <v>2</v>
      </c>
      <c r="F31" s="1">
        <f t="shared" si="1"/>
        <v>2</v>
      </c>
      <c r="G31" s="4">
        <f>'Zał nr1'!E31</f>
        <v>0</v>
      </c>
      <c r="H31" s="1">
        <f t="shared" si="2"/>
        <v>0</v>
      </c>
      <c r="I31" s="4">
        <f>'Zał nr1'!F31</f>
        <v>0</v>
      </c>
      <c r="J31" s="1">
        <f t="shared" si="3"/>
        <v>0</v>
      </c>
    </row>
    <row r="32" spans="3:10" ht="15.75" thickBot="1">
      <c r="C32" s="17" t="s">
        <v>7</v>
      </c>
      <c r="D32" s="38"/>
      <c r="E32" s="39"/>
      <c r="F32" s="39"/>
      <c r="G32" s="40"/>
      <c r="H32" s="18">
        <f>SUM(H5:H31)</f>
        <v>0</v>
      </c>
      <c r="J32" s="18">
        <f>SUM(J5:J31)</f>
        <v>0</v>
      </c>
    </row>
    <row r="33" spans="3:10" ht="15.75" thickBot="1">
      <c r="C33" s="8" t="s">
        <v>6</v>
      </c>
      <c r="D33" s="31">
        <f>(H32+J32)</f>
        <v>0</v>
      </c>
      <c r="E33" s="31"/>
      <c r="F33" s="31"/>
      <c r="G33" s="31"/>
      <c r="H33" s="31"/>
      <c r="I33" s="31"/>
      <c r="J33" s="32"/>
    </row>
    <row r="34" spans="3:10" ht="15.75" thickBot="1">
      <c r="C34" s="8" t="s">
        <v>14</v>
      </c>
      <c r="D34" s="33">
        <v>175000</v>
      </c>
      <c r="E34" s="33"/>
      <c r="F34" s="33"/>
      <c r="G34" s="33"/>
      <c r="H34" s="33"/>
      <c r="I34" s="33"/>
      <c r="J34" s="34"/>
    </row>
    <row r="35" spans="3:10" ht="15.75" thickBot="1">
      <c r="C35" s="9" t="s">
        <v>8</v>
      </c>
      <c r="D35" s="35">
        <f>D33+D34</f>
        <v>175000</v>
      </c>
      <c r="E35" s="36"/>
      <c r="F35" s="36"/>
      <c r="G35" s="36"/>
      <c r="H35" s="36"/>
      <c r="I35" s="36"/>
      <c r="J35" s="37"/>
    </row>
    <row r="38" spans="3:10" ht="21">
      <c r="D38" s="12"/>
    </row>
    <row r="39" spans="3:10">
      <c r="D39">
        <f>SUM(D5:D31)</f>
        <v>2280</v>
      </c>
    </row>
    <row r="96" spans="11:11">
      <c r="K96" t="s">
        <v>47</v>
      </c>
    </row>
    <row r="98" spans="9:11">
      <c r="I98" t="s">
        <v>48</v>
      </c>
      <c r="K98" t="s">
        <v>47</v>
      </c>
    </row>
    <row r="101" spans="9:11">
      <c r="J101" t="s">
        <v>49</v>
      </c>
      <c r="K101" s="26" t="e">
        <f>#REF!+#REF!</f>
        <v>#REF!</v>
      </c>
    </row>
    <row r="102" spans="9:11">
      <c r="J102" t="s">
        <v>50</v>
      </c>
      <c r="K102" s="26" t="e">
        <f>#REF!-K101</f>
        <v>#REF!</v>
      </c>
    </row>
    <row r="103" spans="9:11">
      <c r="K103" s="26" t="e">
        <f>SUM(K101:K102)</f>
        <v>#REF!</v>
      </c>
    </row>
  </sheetData>
  <mergeCells count="4">
    <mergeCell ref="D33:J33"/>
    <mergeCell ref="D34:J34"/>
    <mergeCell ref="D35:J35"/>
    <mergeCell ref="D32:G32"/>
  </mergeCells>
  <phoneticPr fontId="6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Zał nr1</vt:lpstr>
      <vt:lpstr>całk. wart. Umowy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WESOŁOWSKI SYLWESTER</dc:creator>
  <cp:lastModifiedBy>Grudzień Gabriela</cp:lastModifiedBy>
  <cp:lastPrinted>2024-06-14T10:39:18Z</cp:lastPrinted>
  <dcterms:created xsi:type="dcterms:W3CDTF">2012-07-18T13:25:10Z</dcterms:created>
  <dcterms:modified xsi:type="dcterms:W3CDTF">2025-11-07T11:41:45Z</dcterms:modified>
</cp:coreProperties>
</file>